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6720"/>
  </bookViews>
  <sheets>
    <sheet name="Приложение 1 " sheetId="3" r:id="rId1"/>
  </sheets>
  <definedNames>
    <definedName name="_xlnm.Print_Area" localSheetId="0">'Приложение 1 '!$A$1:$H$23</definedName>
  </definedNames>
  <calcPr calcId="152511"/>
</workbook>
</file>

<file path=xl/calcChain.xml><?xml version="1.0" encoding="utf-8"?>
<calcChain xmlns="http://schemas.openxmlformats.org/spreadsheetml/2006/main">
  <c r="F22" i="3" l="1"/>
  <c r="G22" i="3" s="1"/>
  <c r="H22" i="3" s="1"/>
  <c r="F21" i="3"/>
  <c r="G21" i="3" s="1"/>
  <c r="H21" i="3" s="1"/>
  <c r="D21" i="3" l="1"/>
  <c r="D20" i="3" s="1"/>
  <c r="F17" i="3"/>
  <c r="F18" i="3" l="1"/>
  <c r="G18" i="3" s="1"/>
  <c r="H18" i="3" s="1"/>
  <c r="H17" i="3"/>
  <c r="G17" i="3"/>
  <c r="E14" i="3" l="1"/>
  <c r="D14" i="3"/>
  <c r="C14" i="3"/>
  <c r="B14" i="3"/>
  <c r="D13" i="3" l="1"/>
  <c r="C13" i="3"/>
  <c r="B13" i="3"/>
  <c r="D22" i="3" l="1"/>
  <c r="C22" i="3"/>
  <c r="C21" i="3"/>
  <c r="C20" i="3" s="1"/>
  <c r="C19" i="3" s="1"/>
  <c r="B19" i="3"/>
  <c r="B23" i="3" s="1"/>
  <c r="J20" i="3"/>
  <c r="J18" i="3"/>
  <c r="K18" i="3"/>
  <c r="J17" i="3"/>
  <c r="K17" i="3"/>
  <c r="O14" i="3"/>
  <c r="E20" i="3" l="1"/>
  <c r="D19" i="3"/>
  <c r="D23" i="3" s="1"/>
  <c r="K20" i="3" l="1"/>
  <c r="F20" i="3"/>
  <c r="G20" i="3" s="1"/>
  <c r="E19" i="3"/>
  <c r="J14" i="3"/>
  <c r="E13" i="3"/>
  <c r="L18" i="3"/>
  <c r="L17" i="3"/>
  <c r="F14" i="3"/>
  <c r="E23" i="3" l="1"/>
  <c r="L20" i="3"/>
  <c r="F19" i="3"/>
  <c r="K14" i="3"/>
  <c r="F13" i="3"/>
  <c r="M17" i="3"/>
  <c r="M18" i="3"/>
  <c r="H14" i="3"/>
  <c r="G14" i="3"/>
  <c r="H20" i="3" l="1"/>
  <c r="N21" i="3" s="1"/>
  <c r="M20" i="3"/>
  <c r="H13" i="3"/>
  <c r="N14" i="3" s="1"/>
  <c r="F23" i="3"/>
  <c r="G19" i="3"/>
  <c r="L14" i="3"/>
  <c r="G13" i="3"/>
  <c r="M14" i="3"/>
  <c r="H19" i="3" l="1"/>
  <c r="G23" i="3"/>
  <c r="H23" i="3"/>
  <c r="C23" i="3"/>
</calcChain>
</file>

<file path=xl/sharedStrings.xml><?xml version="1.0" encoding="utf-8"?>
<sst xmlns="http://schemas.openxmlformats.org/spreadsheetml/2006/main" count="26" uniqueCount="24">
  <si>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</si>
  <si>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</si>
  <si>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</si>
  <si>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</si>
  <si>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</si>
  <si>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</si>
  <si>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>Приложение № 1</t>
  </si>
  <si>
    <t>муниципального образования «Город Майкоп»</t>
  </si>
  <si>
    <t xml:space="preserve">на долгосрочный период до 2030 года </t>
  </si>
  <si>
    <t xml:space="preserve">Наименование основных характеристик бюджета муниципального образования «Город Майкоп» </t>
  </si>
  <si>
    <t>млн.руб.</t>
  </si>
  <si>
    <t>Прогноз основных характеристик бюджета муниципального образования «Город Майкоп»</t>
  </si>
  <si>
    <t>к бюджетному прогнозу</t>
  </si>
  <si>
    <t>Общий объем расходов бюджета муниципального образования «Город Майкоп»,
 в том числе за счет средств:</t>
  </si>
  <si>
    <t>местного бюджета</t>
  </si>
  <si>
    <t>Дефицит (-) / профицит (+) бюджета муниципального образования «Город Майкоп»</t>
  </si>
  <si>
    <t>субвенции</t>
  </si>
  <si>
    <t>неналоговые</t>
  </si>
  <si>
    <t>налоговые</t>
  </si>
  <si>
    <t>Прогнозируемый общий объем доходов бюджета муниципального образования «Город Майкоп»,
 в том числе:</t>
  </si>
  <si>
    <t>безвозмездных поступлений, из них:</t>
  </si>
  <si>
    <t>налоговых и неналоговых доходов, из них:</t>
  </si>
  <si>
    <t>2024 год (факт)</t>
  </si>
  <si>
    <r>
      <t xml:space="preserve">от </t>
    </r>
    <r>
      <rPr>
        <i/>
        <u/>
        <sz val="14"/>
        <color theme="1"/>
        <rFont val="Times New Roman"/>
        <family val="1"/>
        <charset val="204"/>
      </rPr>
      <t xml:space="preserve">30.01.2025  № 35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</si>
</sst>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0.0%"/>
  </numFmts>
  <fonts count="13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right" vertical="center" wrapText="1" indent="1"/>
    </xf>
    <xf numFmtId="4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9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"/>
  <sheetViews>
    <sheetView tabSelected="1" zoomScale="80" zoomScaleNormal="80" workbookViewId="0">
      <selection activeCell="G6" sqref="G6"/>
    </sheetView>
  </sheetViews>
  <sheetFormatPr defaultRowHeight="15" x14ac:dyDescent="0.25"/>
  <cols>
    <col min="1" max="1" width="48.28515625" customWidth="1"/>
    <col min="2" max="2" width="15.85546875" bestFit="1" customWidth="1"/>
    <col min="3" max="8" width="14" bestFit="1" customWidth="1"/>
    <col min="9" max="9" width="8.7109375" hidden="1" customWidth="1"/>
    <col min="10" max="16" width="0" hidden="1" customWidth="1"/>
  </cols>
  <sheetData>
    <row r="2" spans="1:15" ht="18.75" x14ac:dyDescent="0.25">
      <c r="D2" s="4"/>
      <c r="H2" s="4" t="s">
        <v>6</v>
      </c>
    </row>
    <row r="3" spans="1:15" ht="18.75" x14ac:dyDescent="0.25">
      <c r="D3" s="4"/>
      <c r="H3" s="4" t="s">
        <v>12</v>
      </c>
    </row>
    <row r="4" spans="1:15" ht="18.75" x14ac:dyDescent="0.25">
      <c r="D4" s="4"/>
      <c r="H4" s="4" t="s">
        <v>7</v>
      </c>
    </row>
    <row r="5" spans="1:15" ht="18.75" x14ac:dyDescent="0.25">
      <c r="D5" s="4"/>
      <c r="H5" s="4" t="s">
        <v>8</v>
      </c>
    </row>
    <row r="6" spans="1:15" ht="18.75" x14ac:dyDescent="0.25">
      <c r="D6" s="4"/>
      <c r="H6" s="4" t="s">
        <v>23</v>
      </c>
    </row>
    <row r="7" spans="1:15" ht="18.75" x14ac:dyDescent="0.25">
      <c r="D7" s="4"/>
      <c r="H7" s="4"/>
    </row>
    <row r="8" spans="1:15" ht="18.75" x14ac:dyDescent="0.25">
      <c r="D8" s="4"/>
      <c r="H8" s="4"/>
    </row>
    <row r="9" spans="1:15" ht="26.25" customHeight="1" x14ac:dyDescent="0.25">
      <c r="A9" s="17" t="s">
        <v>11</v>
      </c>
      <c r="B9" s="17"/>
      <c r="C9" s="17"/>
      <c r="D9" s="17"/>
      <c r="E9" s="17"/>
      <c r="F9" s="17"/>
      <c r="G9" s="17"/>
      <c r="H9" s="17"/>
    </row>
    <row r="10" spans="1:15" ht="18.75" x14ac:dyDescent="0.25">
      <c r="A10" s="5"/>
    </row>
    <row r="11" spans="1:15" ht="18.75" x14ac:dyDescent="0.25">
      <c r="H11" s="4" t="s">
        <v>10</v>
      </c>
    </row>
    <row r="12" spans="1:15" ht="57" customHeight="1" x14ac:dyDescent="0.25">
      <c r="A12" s="7" t="s">
        <v>9</v>
      </c>
      <c r="B12" s="15" t="s">
        <v>22</v>
      </c>
      <c r="C12" s="15" t="s">
        <v>0</v>
      </c>
      <c r="D12" s="15" t="s">
        <v>1</v>
      </c>
      <c r="E12" s="15" t="s">
        <v>2</v>
      </c>
      <c r="F12" s="15" t="s">
        <v>3</v>
      </c>
      <c r="G12" s="15" t="s">
        <v>4</v>
      </c>
      <c r="H12" s="15" t="s">
        <v>5</v>
      </c>
    </row>
    <row r="13" spans="1:15" ht="74.25" customHeight="1" x14ac:dyDescent="0.25">
      <c r="A13" s="6" t="s">
        <v>19</v>
      </c>
      <c r="B13" s="12">
        <f>B14+B17</f>
        <v>8490.5</v>
      </c>
      <c r="C13" s="12">
        <f t="shared" ref="C13:H13" si="0">C14+C17</f>
        <v>6294.8</v>
      </c>
      <c r="D13" s="12">
        <f t="shared" si="0"/>
        <v>6048.7</v>
      </c>
      <c r="E13" s="12">
        <f t="shared" si="0"/>
        <v>7242.5</v>
      </c>
      <c r="F13" s="12">
        <f t="shared" si="0"/>
        <v>7495.2999999999993</v>
      </c>
      <c r="G13" s="12">
        <f t="shared" si="0"/>
        <v>7824.2</v>
      </c>
      <c r="H13" s="12">
        <f t="shared" si="0"/>
        <v>8159.9000000000005</v>
      </c>
    </row>
    <row r="14" spans="1:15" s="1" customFormat="1" ht="25.5" customHeight="1" x14ac:dyDescent="0.25">
      <c r="A14" s="8" t="s">
        <v>21</v>
      </c>
      <c r="B14" s="13">
        <f>B15+B16</f>
        <v>3107</v>
      </c>
      <c r="C14" s="13">
        <f>C15+C16</f>
        <v>2907.9</v>
      </c>
      <c r="D14" s="13">
        <f>D15+D16</f>
        <v>3051.5</v>
      </c>
      <c r="E14" s="13">
        <f>E15+E16</f>
        <v>3268.8</v>
      </c>
      <c r="F14" s="13">
        <f t="shared" ref="F14:H14" si="1">F15+F16</f>
        <v>3382.9</v>
      </c>
      <c r="G14" s="13">
        <f t="shared" si="1"/>
        <v>3531.3</v>
      </c>
      <c r="H14" s="13">
        <f t="shared" si="1"/>
        <v>3682.8</v>
      </c>
      <c r="J14" s="1">
        <f>E14/D14</f>
        <v>1.0712108798951336</v>
      </c>
      <c r="K14" s="1">
        <f>F14/E14</f>
        <v>1.0349057758198728</v>
      </c>
      <c r="L14" s="1">
        <f t="shared" ref="L14:M14" si="2">G14/F14</f>
        <v>1.0438676874870674</v>
      </c>
      <c r="M14" s="1">
        <f t="shared" si="2"/>
        <v>1.0429020474046384</v>
      </c>
      <c r="N14" s="1">
        <f t="shared" ref="N14:O14" si="3">I13/H13</f>
        <v>0</v>
      </c>
      <c r="O14" s="1" t="e">
        <f t="shared" si="3"/>
        <v>#DIV/0!</v>
      </c>
    </row>
    <row r="15" spans="1:15" s="1" customFormat="1" ht="18.75" x14ac:dyDescent="0.25">
      <c r="A15" s="8" t="s">
        <v>18</v>
      </c>
      <c r="B15" s="13">
        <v>2780</v>
      </c>
      <c r="C15" s="13">
        <v>2684.4</v>
      </c>
      <c r="D15" s="13">
        <v>2840.9</v>
      </c>
      <c r="E15" s="13">
        <v>3058</v>
      </c>
      <c r="F15" s="13">
        <v>3172.1</v>
      </c>
      <c r="G15" s="13">
        <v>3320.5</v>
      </c>
      <c r="H15" s="13">
        <v>3472</v>
      </c>
    </row>
    <row r="16" spans="1:15" s="1" customFormat="1" ht="18.75" x14ac:dyDescent="0.25">
      <c r="A16" s="8" t="s">
        <v>17</v>
      </c>
      <c r="B16" s="13">
        <v>327</v>
      </c>
      <c r="C16" s="13">
        <v>223.5</v>
      </c>
      <c r="D16" s="13">
        <v>210.6</v>
      </c>
      <c r="E16" s="13">
        <v>210.8</v>
      </c>
      <c r="F16" s="13">
        <v>210.8</v>
      </c>
      <c r="G16" s="13">
        <v>210.8</v>
      </c>
      <c r="H16" s="13">
        <v>210.8</v>
      </c>
    </row>
    <row r="17" spans="1:14" s="1" customFormat="1" ht="19.5" customHeight="1" x14ac:dyDescent="0.25">
      <c r="A17" s="8" t="s">
        <v>20</v>
      </c>
      <c r="B17" s="13">
        <v>5383.5</v>
      </c>
      <c r="C17" s="13">
        <v>3386.9</v>
      </c>
      <c r="D17" s="13">
        <v>2997.2</v>
      </c>
      <c r="E17" s="13">
        <v>3973.7</v>
      </c>
      <c r="F17" s="13">
        <f>ROUND((E17*1.0349),1)</f>
        <v>4112.3999999999996</v>
      </c>
      <c r="G17" s="13">
        <f>ROUND((F17*1.0439),1)</f>
        <v>4292.8999999999996</v>
      </c>
      <c r="H17" s="13">
        <f>ROUND((G17*1.0429),1)</f>
        <v>4477.1000000000004</v>
      </c>
      <c r="J17" s="1">
        <f>D17*1.053</f>
        <v>3156.0515999999998</v>
      </c>
      <c r="K17" s="1">
        <f>E17*1.053</f>
        <v>4184.3060999999998</v>
      </c>
      <c r="L17" s="1">
        <f>F17*1.048</f>
        <v>4309.7951999999996</v>
      </c>
      <c r="M17" s="1">
        <f>G17*1.043</f>
        <v>4477.4946999999993</v>
      </c>
    </row>
    <row r="18" spans="1:14" s="1" customFormat="1" ht="17.25" customHeight="1" x14ac:dyDescent="0.25">
      <c r="A18" s="8" t="s">
        <v>16</v>
      </c>
      <c r="B18" s="13">
        <v>1952.1</v>
      </c>
      <c r="C18" s="13">
        <v>1792.2</v>
      </c>
      <c r="D18" s="13">
        <v>2185.3000000000002</v>
      </c>
      <c r="E18" s="13">
        <v>2295</v>
      </c>
      <c r="F18" s="13">
        <f>ROUND((E18*1.0349),1)</f>
        <v>2375.1</v>
      </c>
      <c r="G18" s="13">
        <f>ROUND((F18*1.0439),1)</f>
        <v>2479.4</v>
      </c>
      <c r="H18" s="13">
        <f>ROUND((G18*1.0429),1)</f>
        <v>2585.8000000000002</v>
      </c>
      <c r="J18" s="1">
        <f>D18*1.053</f>
        <v>2301.1208999999999</v>
      </c>
      <c r="K18" s="1">
        <f>E18*1.053</f>
        <v>2416.6349999999998</v>
      </c>
      <c r="L18" s="1">
        <f>F18*1.048</f>
        <v>2489.1048000000001</v>
      </c>
      <c r="M18" s="1">
        <f>G18*1.043</f>
        <v>2586.0142000000001</v>
      </c>
    </row>
    <row r="19" spans="1:14" ht="68.25" customHeight="1" x14ac:dyDescent="0.25">
      <c r="A19" s="6" t="s">
        <v>13</v>
      </c>
      <c r="B19" s="12">
        <f>B20+B21</f>
        <v>8180.4000000000005</v>
      </c>
      <c r="C19" s="12">
        <f>C20+C21</f>
        <v>6440.2</v>
      </c>
      <c r="D19" s="12">
        <f t="shared" ref="D19:H19" si="4">D20+D21</f>
        <v>6201.3</v>
      </c>
      <c r="E19" s="12">
        <f t="shared" si="4"/>
        <v>7242.5</v>
      </c>
      <c r="F19" s="12">
        <f>F20+F21</f>
        <v>7495.2999999999993</v>
      </c>
      <c r="G19" s="12">
        <f t="shared" si="4"/>
        <v>7824.2</v>
      </c>
      <c r="H19" s="12">
        <f t="shared" si="4"/>
        <v>8159.9000000000005</v>
      </c>
    </row>
    <row r="20" spans="1:14" s="1" customFormat="1" ht="18.75" x14ac:dyDescent="0.25">
      <c r="A20" s="8" t="s">
        <v>14</v>
      </c>
      <c r="B20" s="13">
        <v>2874.8</v>
      </c>
      <c r="C20" s="13">
        <f>6440.2-C21</f>
        <v>3053.2999999999997</v>
      </c>
      <c r="D20" s="13">
        <f>6201.3-D21</f>
        <v>3204.1000000000004</v>
      </c>
      <c r="E20" s="13">
        <f>7242.5-E21</f>
        <v>3268.8</v>
      </c>
      <c r="F20" s="13">
        <f>ROUND((E20*1.0349),1)</f>
        <v>3382.9</v>
      </c>
      <c r="G20" s="13">
        <f>ROUND((F20*1.0439),1)-0.1</f>
        <v>3531.3</v>
      </c>
      <c r="H20" s="13">
        <f>ROUND((G20*1.0429),1)</f>
        <v>3682.8</v>
      </c>
      <c r="J20" s="1">
        <f>D20*1.053</f>
        <v>3373.9173000000001</v>
      </c>
      <c r="K20" s="1">
        <f>E20*1.053</f>
        <v>3442.0464000000002</v>
      </c>
      <c r="L20" s="1">
        <f>F20*1.048</f>
        <v>3545.2792000000004</v>
      </c>
      <c r="M20" s="1">
        <f>G20*1.043</f>
        <v>3683.1459</v>
      </c>
    </row>
    <row r="21" spans="1:14" s="1" customFormat="1" ht="17.25" customHeight="1" x14ac:dyDescent="0.25">
      <c r="A21" s="8" t="s">
        <v>20</v>
      </c>
      <c r="B21" s="13">
        <v>5305.6</v>
      </c>
      <c r="C21" s="13">
        <f t="shared" ref="C21:D22" si="5">C17</f>
        <v>3386.9</v>
      </c>
      <c r="D21" s="13">
        <f>D17</f>
        <v>2997.2</v>
      </c>
      <c r="E21" s="13">
        <v>3973.7</v>
      </c>
      <c r="F21" s="13">
        <f t="shared" ref="F21" si="6">ROUND((E21*1.0349),1)</f>
        <v>4112.3999999999996</v>
      </c>
      <c r="G21" s="13">
        <f t="shared" ref="G21:G22" si="7">ROUND((F21*1.0439),1)</f>
        <v>4292.8999999999996</v>
      </c>
      <c r="H21" s="13">
        <f t="shared" ref="H21:H22" si="8">ROUND((G21*1.0429),1)</f>
        <v>4477.1000000000004</v>
      </c>
      <c r="N21" s="1">
        <f t="shared" ref="N21" si="9">I20/H20</f>
        <v>0</v>
      </c>
    </row>
    <row r="22" spans="1:14" s="1" customFormat="1" ht="18.75" x14ac:dyDescent="0.25">
      <c r="A22" s="8" t="s">
        <v>16</v>
      </c>
      <c r="B22" s="13">
        <v>1949.9</v>
      </c>
      <c r="C22" s="13">
        <f t="shared" si="5"/>
        <v>1792.2</v>
      </c>
      <c r="D22" s="13">
        <f t="shared" si="5"/>
        <v>2185.3000000000002</v>
      </c>
      <c r="E22" s="13">
        <v>2295</v>
      </c>
      <c r="F22" s="13">
        <f>ROUND((E22*1.0349),1)</f>
        <v>2375.1</v>
      </c>
      <c r="G22" s="13">
        <f t="shared" si="7"/>
        <v>2479.4</v>
      </c>
      <c r="H22" s="13">
        <f t="shared" si="8"/>
        <v>2585.8000000000002</v>
      </c>
    </row>
    <row r="23" spans="1:14" ht="51.75" customHeight="1" x14ac:dyDescent="0.25">
      <c r="A23" s="6" t="s">
        <v>15</v>
      </c>
      <c r="B23" s="14">
        <f>B13-B19</f>
        <v>310.09999999999945</v>
      </c>
      <c r="C23" s="14">
        <f t="shared" ref="C23:H23" si="10">C13-C19</f>
        <v>-145.39999999999964</v>
      </c>
      <c r="D23" s="14">
        <f t="shared" si="10"/>
        <v>-152.60000000000036</v>
      </c>
      <c r="E23" s="14">
        <f>E13-E19</f>
        <v>0</v>
      </c>
      <c r="F23" s="14">
        <f t="shared" si="10"/>
        <v>0</v>
      </c>
      <c r="G23" s="14">
        <f t="shared" si="10"/>
        <v>0</v>
      </c>
      <c r="H23" s="14">
        <f t="shared" si="10"/>
        <v>0</v>
      </c>
    </row>
    <row r="24" spans="1:14" x14ac:dyDescent="0.25">
      <c r="B24" s="9"/>
      <c r="C24" s="10"/>
      <c r="D24" s="9"/>
      <c r="E24" s="9"/>
      <c r="F24" s="9"/>
      <c r="G24" s="9"/>
      <c r="H24" s="9"/>
    </row>
    <row r="25" spans="1:14" x14ac:dyDescent="0.25">
      <c r="A25" s="3"/>
      <c r="B25" s="11"/>
      <c r="C25" s="11"/>
      <c r="D25" s="11"/>
      <c r="E25" s="11"/>
      <c r="F25" s="11"/>
      <c r="G25" s="11"/>
      <c r="H25" s="11"/>
    </row>
    <row r="26" spans="1:14" x14ac:dyDescent="0.25">
      <c r="B26" s="16"/>
    </row>
    <row r="27" spans="1:14" x14ac:dyDescent="0.25">
      <c r="A27" s="3"/>
      <c r="B27" s="2"/>
      <c r="C27" s="2"/>
      <c r="D27" s="2"/>
      <c r="E27" s="2"/>
      <c r="F27" s="2"/>
      <c r="G27" s="2"/>
      <c r="H27" s="2"/>
    </row>
  </sheetData>
  <mergeCells count="1">
    <mergeCell ref="A9:H9"/>
  </mergeCells>
  <pageMargins left="0.78740157480314965" right="0.39370078740157483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ГончароваС.Ю.</dc:creator>
  <cp:lastModifiedBy>Филоненко Е.Е.</cp:lastModifiedBy>
  <cp:lastPrinted>2025-01-23T07:05:13Z</cp:lastPrinted>
  <dcterms:created xsi:type="dcterms:W3CDTF">2020-10-12T06:21:20Z</dcterms:created>
  <dcterms:modified xsi:type="dcterms:W3CDTF">2025-02-04T11:29:37Z</dcterms:modified>
</cp:coreProperties>
</file>